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itzer\Desktop\Desktop IonBattery\"/>
    </mc:Choice>
  </mc:AlternateContent>
  <bookViews>
    <workbookView xWindow="0" yWindow="0" windowWidth="20010" windowHeight="11475" activeTab="3"/>
  </bookViews>
  <sheets>
    <sheet name="1 Ion" sheetId="2" r:id="rId1"/>
    <sheet name="4 Ion" sheetId="1" r:id="rId2"/>
    <sheet name="PolyPropylen" sheetId="3" r:id="rId3"/>
    <sheet name="Kondensator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E13" i="4"/>
  <c r="E14" i="4"/>
  <c r="E40" i="4"/>
  <c r="E7" i="4"/>
  <c r="I10" i="3" l="1"/>
  <c r="I26" i="2" l="1"/>
  <c r="C23" i="2"/>
  <c r="C8" i="2"/>
  <c r="C10" i="2" s="1"/>
  <c r="C11" i="2" s="1"/>
  <c r="C6" i="2"/>
  <c r="E15" i="2" l="1"/>
  <c r="E16" i="2"/>
  <c r="E13" i="2"/>
  <c r="E14" i="2"/>
  <c r="I28" i="1"/>
  <c r="G14" i="2" l="1"/>
  <c r="G13" i="2"/>
  <c r="I13" i="2" s="1"/>
  <c r="I27" i="1"/>
  <c r="I26" i="1"/>
  <c r="I14" i="1"/>
  <c r="I15" i="1"/>
  <c r="I16" i="1"/>
  <c r="I13" i="1"/>
  <c r="G13" i="1"/>
  <c r="G16" i="1"/>
  <c r="G15" i="1"/>
  <c r="G14" i="1"/>
  <c r="E14" i="1"/>
  <c r="E15" i="1"/>
  <c r="E16" i="1"/>
  <c r="E13" i="1"/>
  <c r="C11" i="1"/>
  <c r="C6" i="1"/>
  <c r="C10" i="1"/>
  <c r="C8" i="1"/>
  <c r="C23" i="1"/>
  <c r="I14" i="2" l="1"/>
  <c r="G15" i="2"/>
  <c r="G16" i="2" l="1"/>
  <c r="I16" i="2" s="1"/>
  <c r="I27" i="2" s="1"/>
  <c r="I28" i="2" s="1"/>
  <c r="I15" i="2"/>
</calcChain>
</file>

<file path=xl/sharedStrings.xml><?xml version="1.0" encoding="utf-8"?>
<sst xmlns="http://schemas.openxmlformats.org/spreadsheetml/2006/main" count="150" uniqueCount="76">
  <si>
    <t>Volumen</t>
  </si>
  <si>
    <t>Dichte</t>
  </si>
  <si>
    <t>g/cm3</t>
  </si>
  <si>
    <t>m3/mol</t>
  </si>
  <si>
    <t>1. Ionisierungsenergie</t>
  </si>
  <si>
    <t>2. Ionisierungsenergie</t>
  </si>
  <si>
    <t>3. Ionisierungsenergie</t>
  </si>
  <si>
    <t>4. Ionisierungsenergie</t>
  </si>
  <si>
    <t>kJ/mol</t>
  </si>
  <si>
    <t xml:space="preserve">Umrechnung </t>
  </si>
  <si>
    <t>kWh</t>
  </si>
  <si>
    <t xml:space="preserve"> MJ</t>
  </si>
  <si>
    <t>Teiler</t>
  </si>
  <si>
    <t>pro kWh</t>
  </si>
  <si>
    <t>Batterie Ladung</t>
  </si>
  <si>
    <t>Batterie Ladung in MJ</t>
  </si>
  <si>
    <t>MJ</t>
  </si>
  <si>
    <r>
      <t>m3/mol *10</t>
    </r>
    <r>
      <rPr>
        <vertAlign val="superscript"/>
        <sz val="11"/>
        <color theme="1"/>
        <rFont val="Calibri"/>
        <family val="2"/>
        <scheme val="minor"/>
      </rPr>
      <t>6</t>
    </r>
  </si>
  <si>
    <t>cm3 in m3</t>
  </si>
  <si>
    <t>kg/cm3</t>
  </si>
  <si>
    <t>kg/m3</t>
  </si>
  <si>
    <t>kg/mol</t>
  </si>
  <si>
    <t>kJ/kg</t>
  </si>
  <si>
    <t>Gesamtladung</t>
  </si>
  <si>
    <t>Gesamt MJ</t>
  </si>
  <si>
    <t>MJ/kg</t>
  </si>
  <si>
    <t>Gewicht Batterie Tesla S</t>
  </si>
  <si>
    <t>kg</t>
  </si>
  <si>
    <t>Tesla S</t>
  </si>
  <si>
    <t>n-Fache Reichweite</t>
  </si>
  <si>
    <t>in Kilometer</t>
  </si>
  <si>
    <t>kilometer</t>
  </si>
  <si>
    <t>Reichweite Tesla S</t>
  </si>
  <si>
    <t>mi</t>
  </si>
  <si>
    <t>*Folgerechnung</t>
  </si>
  <si>
    <t>Kohlenstoff</t>
  </si>
  <si>
    <t>Wasserstoff</t>
  </si>
  <si>
    <t>Atommasse</t>
  </si>
  <si>
    <t>Molare Masse</t>
  </si>
  <si>
    <t>Polypropylen</t>
  </si>
  <si>
    <t xml:space="preserve"> g/mol</t>
  </si>
  <si>
    <t>(C3H6)n</t>
  </si>
  <si>
    <t>Faktor</t>
  </si>
  <si>
    <t> 0,22µF 1250VDC</t>
  </si>
  <si>
    <t>Ah</t>
  </si>
  <si>
    <t>Kondensator</t>
  </si>
  <si>
    <t>F=(A*s)/V</t>
  </si>
  <si>
    <t>Kapazität</t>
  </si>
  <si>
    <t>Umrechnung Stunde</t>
  </si>
  <si>
    <t>Fahrad=(Ampere * Sekunde)/Spannung</t>
  </si>
  <si>
    <t>Spannung max</t>
  </si>
  <si>
    <t>Volt</t>
  </si>
  <si>
    <t>Farad</t>
  </si>
  <si>
    <t>Energie</t>
  </si>
  <si>
    <t>µ Mikro</t>
  </si>
  <si>
    <t>A*s= F*V</t>
  </si>
  <si>
    <t>https://www.wikiwand.com/de/Farad</t>
  </si>
  <si>
    <t>Starterbatterie</t>
  </si>
  <si>
    <t>Pkw (Kompaktklasse): 28 bis 50 Ah (12 V)</t>
  </si>
  <si>
    <t>Pkw (Mittelklasse): 40 bis 70 Ah (12 V)</t>
  </si>
  <si>
    <t>Pkw (Oberklasse): 55 bis 120 Ah (12 V) und mehr (12 V, 24 V)</t>
  </si>
  <si>
    <t>Lkw (bis 7,5 t): 175 Ah und mehr (12 V, 24 V)</t>
  </si>
  <si>
    <t>Lkw (ab 7,5 t): bis 225 Ah (24 V)</t>
  </si>
  <si>
    <t>http://www.wikiwand.com/de/Starterbatterie</t>
  </si>
  <si>
    <t>Elektroauto</t>
  </si>
  <si>
    <t xml:space="preserve"> http://www.wikiwand.com/de/Elektroauto</t>
  </si>
  <si>
    <t>auf 100 km</t>
  </si>
  <si>
    <t>http://www.wikiwand.com/de/Tesla_Model_S</t>
  </si>
  <si>
    <t>Autobahn</t>
  </si>
  <si>
    <t>ref Tesla S</t>
  </si>
  <si>
    <t>1000 km</t>
  </si>
  <si>
    <t>bei 12 Volt</t>
  </si>
  <si>
    <t>12 Volt</t>
  </si>
  <si>
    <t>22uF bei 12 Volt</t>
  </si>
  <si>
    <t>As</t>
  </si>
  <si>
    <t>http://www.hvproducts.de/files/lc-series_oil-filled_capacitors.pdf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</si>
</sst>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\ _€_-;\-* #,##0\ _€_-;_-* &quot;-&quot;??\ _€_-;_-@_-"/>
    <numFmt numFmtId="165" formatCode="_-* #,##0.0000000\ _€_-;\-* #,##0.0000000\ _€_-;_-* &quot;-&quot;??\ _€_-;_-@_-"/>
    <numFmt numFmtId="180" formatCode="_-* #,##0.000000000000\ _€_-;\-* #,##0.000000000000\ _€_-;_-* &quot;-&quot;??\ _€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rgb="FF00000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 style="medium">
        <color rgb="FFAAAAA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AAAAAA"/>
      </left>
      <right style="medium">
        <color rgb="FFAAAAAA"/>
      </right>
      <top style="medium">
        <color rgb="FFAAAAAA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vertical="center"/>
    </xf>
    <xf numFmtId="164" fontId="0" fillId="0" borderId="0" xfId="1" applyNumberFormat="1" applyFont="1"/>
    <xf numFmtId="0" fontId="3" fillId="3" borderId="3" xfId="0" applyFont="1" applyFill="1" applyBorder="1" applyAlignment="1">
      <alignment vertical="center"/>
    </xf>
    <xf numFmtId="0" fontId="2" fillId="2" borderId="2" xfId="2" applyBorder="1"/>
    <xf numFmtId="164" fontId="3" fillId="3" borderId="1" xfId="1" applyNumberFormat="1" applyFont="1" applyFill="1" applyBorder="1" applyAlignment="1">
      <alignment horizontal="right" vertical="center"/>
    </xf>
    <xf numFmtId="164" fontId="0" fillId="0" borderId="0" xfId="0" applyNumberFormat="1"/>
    <xf numFmtId="165" fontId="0" fillId="0" borderId="0" xfId="1" applyNumberFormat="1" applyFont="1"/>
    <xf numFmtId="0" fontId="0" fillId="0" borderId="0" xfId="0" applyNumberFormat="1"/>
    <xf numFmtId="164" fontId="5" fillId="4" borderId="0" xfId="2" applyNumberFormat="1" applyFont="1" applyFill="1"/>
    <xf numFmtId="164" fontId="0" fillId="4" borderId="0" xfId="0" applyNumberFormat="1" applyFill="1"/>
    <xf numFmtId="164" fontId="2" fillId="2" borderId="0" xfId="2" applyNumberFormat="1"/>
    <xf numFmtId="0" fontId="6" fillId="0" borderId="0" xfId="0" applyFont="1"/>
    <xf numFmtId="0" fontId="0" fillId="4" borderId="0" xfId="0" applyFill="1"/>
    <xf numFmtId="0" fontId="7" fillId="0" borderId="0" xfId="0" applyFont="1"/>
    <xf numFmtId="0" fontId="8" fillId="0" borderId="0" xfId="3"/>
    <xf numFmtId="164" fontId="9" fillId="0" borderId="0" xfId="1" applyNumberFormat="1" applyFont="1"/>
    <xf numFmtId="180" fontId="9" fillId="0" borderId="0" xfId="1" applyNumberFormat="1" applyFont="1"/>
  </cellXfs>
  <cellStyles count="4">
    <cellStyle name="Gut" xfId="2" builtinId="26"/>
    <cellStyle name="Komma" xfId="1" builtinId="3"/>
    <cellStyle name="Link" xfId="3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161925</xdr:colOff>
      <xdr:row>6</xdr:row>
      <xdr:rowOff>157162</xdr:rowOff>
    </xdr:from>
    <xdr:ext cx="1693541" cy="417358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Textfeld 1"/>
            <xdr:cNvSpPr txBox="1"/>
          </xdr:nvSpPr>
          <xdr:spPr>
            <a:xfrm>
              <a:off x="6905625" y="1300162"/>
              <a:ext cx="1693541" cy="417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𝑭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de-DE" sz="1400" b="1" i="1">
                            <a:latin typeface="Cambria Math" panose="02040503050406030204" pitchFamily="18" charset="0"/>
                          </a:rPr>
                          <m:t>𝑪</m:t>
                        </m:r>
                      </m:num>
                      <m:den>
                        <m:r>
                          <a:rPr lang="de-DE" sz="14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de-DE" sz="1400" b="1" i="1">
                            <a:latin typeface="Cambria Math" panose="02040503050406030204" pitchFamily="18" charset="0"/>
                          </a:rPr>
                          <m:t>𝑽</m:t>
                        </m:r>
                      </m:den>
                    </m:f>
                    <m:r>
                      <a:rPr lang="de-DE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ctrlPr>
                              <a:rPr lang="de-DE" sz="1400" b="1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de-DE" sz="14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  <m:r>
                              <a:rPr lang="de-DE" sz="1400" b="1" i="1">
                                <a:latin typeface="Cambria Math" panose="02040503050406030204" pitchFamily="18" charset="0"/>
                              </a:rPr>
                              <m:t>𝑨</m:t>
                            </m:r>
                            <m:r>
                              <a:rPr lang="de-DE" sz="1400" b="1" i="1">
                                <a:latin typeface="Cambria Math" panose="02040503050406030204" pitchFamily="18" charset="0"/>
                              </a:rPr>
                              <m:t>∗</m:t>
                            </m:r>
                            <m:r>
                              <a:rPr lang="de-DE" sz="1400" b="1" i="1">
                                <a:latin typeface="Cambria Math" panose="02040503050406030204" pitchFamily="18" charset="0"/>
                              </a:rPr>
                              <m:t>𝟏</m:t>
                            </m:r>
                            <m:r>
                              <a:rPr lang="de-DE" sz="1400" b="1" i="1">
                                <a:latin typeface="Cambria Math" panose="02040503050406030204" pitchFamily="18" charset="0"/>
                              </a:rPr>
                              <m:t>𝒔</m:t>
                            </m:r>
                          </m:e>
                        </m:d>
                      </m:num>
                      <m:den>
                        <m:r>
                          <a:rPr lang="de-DE" sz="1400" b="1" i="1">
                            <a:latin typeface="Cambria Math" panose="02040503050406030204" pitchFamily="18" charset="0"/>
                          </a:rPr>
                          <m:t>𝟏</m:t>
                        </m:r>
                        <m:r>
                          <a:rPr lang="de-DE" sz="1400" b="1" i="1">
                            <a:latin typeface="Cambria Math" panose="02040503050406030204" pitchFamily="18" charset="0"/>
                          </a:rPr>
                          <m:t>𝑽</m:t>
                        </m:r>
                      </m:den>
                    </m:f>
                  </m:oMath>
                </m:oMathPara>
              </a14:m>
              <a:endParaRPr lang="de-DE" sz="1400" b="1"/>
            </a:p>
          </xdr:txBody>
        </xdr:sp>
      </mc:Choice>
      <mc:Fallback>
        <xdr:sp macro="" textlink="">
          <xdr:nvSpPr>
            <xdr:cNvPr id="2" name="Textfeld 1"/>
            <xdr:cNvSpPr txBox="1"/>
          </xdr:nvSpPr>
          <xdr:spPr>
            <a:xfrm>
              <a:off x="6905625" y="1300162"/>
              <a:ext cx="1693541" cy="41735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400" b="1" i="0">
                  <a:latin typeface="Cambria Math" panose="02040503050406030204" pitchFamily="18" charset="0"/>
                </a:rPr>
                <a:t>𝟏𝑭=𝟏𝑪/𝟏𝑽=((𝟏𝑨∗𝟏𝒔))/𝟏𝑽</a:t>
              </a:r>
              <a:endParaRPr lang="de-DE" sz="1400" b="1"/>
            </a:p>
          </xdr:txBody>
        </xdr:sp>
      </mc:Fallback>
    </mc:AlternateContent>
    <xdr:clientData/>
  </xdr:oneCellAnchor>
  <xdr:twoCellAnchor editAs="oneCell">
    <xdr:from>
      <xdr:col>6</xdr:col>
      <xdr:colOff>0</xdr:colOff>
      <xdr:row>16</xdr:row>
      <xdr:rowOff>0</xdr:rowOff>
    </xdr:from>
    <xdr:to>
      <xdr:col>7</xdr:col>
      <xdr:colOff>628650</xdr:colOff>
      <xdr:row>16</xdr:row>
      <xdr:rowOff>171450</xdr:rowOff>
    </xdr:to>
    <xdr:pic>
      <xdr:nvPicPr>
        <xdr:cNvPr id="3" name="Grafik 2" descr="{Q_N} = 1{,}8\, \mathrm{A} \cdot 20\, \mathrm{h}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2525" y="2867025"/>
          <a:ext cx="1390650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6</xdr:col>
      <xdr:colOff>76200</xdr:colOff>
      <xdr:row>19</xdr:row>
      <xdr:rowOff>23812</xdr:rowOff>
    </xdr:from>
    <xdr:ext cx="700320" cy="21050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Textfeld 3"/>
            <xdr:cNvSpPr txBox="1"/>
          </xdr:nvSpPr>
          <xdr:spPr>
            <a:xfrm>
              <a:off x="6819900" y="3462337"/>
              <a:ext cx="70032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1" i="1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𝐐</m:t>
                    </m:r>
                    <m:r>
                      <a:rPr lang="de-DE" sz="1400" b="1" i="1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de-DE" sz="1400" b="1" i="1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𝐈</m:t>
                    </m:r>
                    <m:r>
                      <a:rPr lang="de-DE" sz="1400" b="1" i="1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>
                      <a:rPr lang="de-DE" sz="1400" b="1" i="1">
                        <a:solidFill>
                          <a:schemeClr val="tx1"/>
                        </a:solidFill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𝐭</m:t>
                    </m:r>
                  </m:oMath>
                </m:oMathPara>
              </a14:m>
              <a:endParaRPr lang="de-DE" sz="1400" b="1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Choice>
      <mc:Fallback>
        <xdr:sp macro="" textlink="">
          <xdr:nvSpPr>
            <xdr:cNvPr id="4" name="Textfeld 3"/>
            <xdr:cNvSpPr txBox="1"/>
          </xdr:nvSpPr>
          <xdr:spPr>
            <a:xfrm>
              <a:off x="6819900" y="3462337"/>
              <a:ext cx="700320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 marL="0" indent="0"/>
              <a:r>
                <a:rPr lang="de-DE" sz="1400" b="1" i="0">
                  <a:solidFill>
                    <a:schemeClr val="tx1"/>
                  </a:solidFill>
                  <a:latin typeface="Cambria Math" panose="02040503050406030204" pitchFamily="18" charset="0"/>
                  <a:ea typeface="+mn-ea"/>
                  <a:cs typeface="+mn-cs"/>
                </a:rPr>
                <a:t>𝐐=𝐈∗𝐭</a:t>
              </a:r>
              <a:endParaRPr lang="de-DE" sz="1400" b="1" i="1">
                <a:solidFill>
                  <a:schemeClr val="tx1"/>
                </a:solidFill>
                <a:latin typeface="Cambria Math" panose="02040503050406030204" pitchFamily="18" charset="0"/>
                <a:ea typeface="+mn-ea"/>
                <a:cs typeface="+mn-cs"/>
              </a:endParaRPr>
            </a:p>
          </xdr:txBody>
        </xdr:sp>
      </mc:Fallback>
    </mc:AlternateContent>
    <xdr:clientData/>
  </xdr:oneCellAnchor>
  <xdr:twoCellAnchor editAs="oneCell">
    <xdr:from>
      <xdr:col>10</xdr:col>
      <xdr:colOff>0</xdr:colOff>
      <xdr:row>17</xdr:row>
      <xdr:rowOff>0</xdr:rowOff>
    </xdr:from>
    <xdr:to>
      <xdr:col>20</xdr:col>
      <xdr:colOff>409575</xdr:colOff>
      <xdr:row>34</xdr:row>
      <xdr:rowOff>122756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91700" y="3057525"/>
          <a:ext cx="8029575" cy="352318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36</xdr:row>
      <xdr:rowOff>0</xdr:rowOff>
    </xdr:from>
    <xdr:to>
      <xdr:col>24</xdr:col>
      <xdr:colOff>360571</xdr:colOff>
      <xdr:row>68</xdr:row>
      <xdr:rowOff>46819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91700" y="6677025"/>
          <a:ext cx="11028571" cy="6447619"/>
        </a:xfrm>
        <a:prstGeom prst="rect">
          <a:avLst/>
        </a:prstGeom>
      </xdr:spPr>
    </xdr:pic>
    <xdr:clientData/>
  </xdr:twoCellAnchor>
  <xdr:oneCellAnchor>
    <xdr:from>
      <xdr:col>5</xdr:col>
      <xdr:colOff>704850</xdr:colOff>
      <xdr:row>10</xdr:row>
      <xdr:rowOff>71437</xdr:rowOff>
    </xdr:from>
    <xdr:ext cx="5391150" cy="219163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Textfeld 6"/>
            <xdr:cNvSpPr txBox="1"/>
          </xdr:nvSpPr>
          <xdr:spPr>
            <a:xfrm>
              <a:off x="6781800" y="1985962"/>
              <a:ext cx="539115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1" i="1">
                        <a:latin typeface="Cambria Math" panose="02040503050406030204" pitchFamily="18" charset="0"/>
                      </a:rPr>
                      <m:t>𝑨𝒔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= 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𝑭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𝑪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𝑽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=((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𝑨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∗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𝟏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𝒔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))</m:t>
                    </m:r>
                  </m:oMath>
                </m:oMathPara>
              </a14:m>
              <a:endParaRPr lang="de-DE" sz="1400" b="1"/>
            </a:p>
          </xdr:txBody>
        </xdr:sp>
      </mc:Choice>
      <mc:Fallback>
        <xdr:sp macro="" textlink="">
          <xdr:nvSpPr>
            <xdr:cNvPr id="7" name="Textfeld 6"/>
            <xdr:cNvSpPr txBox="1"/>
          </xdr:nvSpPr>
          <xdr:spPr>
            <a:xfrm>
              <a:off x="6781800" y="1985962"/>
              <a:ext cx="5391150" cy="21916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e-DE" sz="1400" b="1" i="0">
                  <a:latin typeface="Cambria Math" panose="02040503050406030204" pitchFamily="18" charset="0"/>
                </a:rPr>
                <a:t>𝑨𝒔= 𝟏𝑭∗𝟏𝑽=𝟏𝑪∗𝟏𝑽=((𝟏𝑨∗𝟏𝒔))</a:t>
              </a:r>
              <a:endParaRPr lang="de-DE" sz="1400" b="1"/>
            </a:p>
          </xdr:txBody>
        </xdr:sp>
      </mc:Fallback>
    </mc:AlternateContent>
    <xdr:clientData/>
  </xdr:oneCellAnchor>
  <xdr:oneCellAnchor>
    <xdr:from>
      <xdr:col>5</xdr:col>
      <xdr:colOff>704850</xdr:colOff>
      <xdr:row>11</xdr:row>
      <xdr:rowOff>109537</xdr:rowOff>
    </xdr:from>
    <xdr:ext cx="5391150" cy="403957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Textfeld 7"/>
            <xdr:cNvSpPr txBox="1"/>
          </xdr:nvSpPr>
          <xdr:spPr>
            <a:xfrm>
              <a:off x="6781800" y="2214562"/>
              <a:ext cx="5391150" cy="403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de-DE" sz="1400" b="1" i="1">
                        <a:latin typeface="Cambria Math" panose="02040503050406030204" pitchFamily="18" charset="0"/>
                      </a:rPr>
                      <m:t>𝑨𝒉</m:t>
                    </m:r>
                    <m:r>
                      <a:rPr lang="de-DE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de-DE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400" b="1" i="1">
                            <a:latin typeface="Cambria Math" panose="02040503050406030204" pitchFamily="18" charset="0"/>
                          </a:rPr>
                          <m:t>𝑨𝒔</m:t>
                        </m:r>
                      </m:num>
                      <m:den>
                        <m:r>
                          <a:rPr lang="de-DE" sz="1400" b="1" i="1">
                            <a:latin typeface="Cambria Math" panose="02040503050406030204" pitchFamily="18" charset="0"/>
                          </a:rPr>
                          <m:t>𝟑𝟔𝟎𝟎</m:t>
                        </m:r>
                      </m:den>
                    </m:f>
                  </m:oMath>
                </m:oMathPara>
              </a14:m>
              <a:endParaRPr lang="de-DE" sz="1400" b="1"/>
            </a:p>
          </xdr:txBody>
        </xdr:sp>
      </mc:Choice>
      <mc:Fallback>
        <xdr:sp macro="" textlink="">
          <xdr:nvSpPr>
            <xdr:cNvPr id="8" name="Textfeld 7"/>
            <xdr:cNvSpPr txBox="1"/>
          </xdr:nvSpPr>
          <xdr:spPr>
            <a:xfrm>
              <a:off x="6781800" y="2214562"/>
              <a:ext cx="5391150" cy="40395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de-DE" sz="1400" b="1" i="0">
                  <a:latin typeface="Cambria Math" panose="02040503050406030204" pitchFamily="18" charset="0"/>
                </a:rPr>
                <a:t>𝑨𝒉=𝑨𝒔/𝟑𝟔𝟎𝟎</a:t>
              </a:r>
              <a:endParaRPr lang="de-DE" sz="1400" b="1"/>
            </a:p>
          </xdr:txBody>
        </xdr:sp>
      </mc:Fallback>
    </mc:AlternateContent>
    <xdr:clientData/>
  </xdr:oneCellAnchor>
  <xdr:twoCellAnchor editAs="oneCell">
    <xdr:from>
      <xdr:col>15</xdr:col>
      <xdr:colOff>314326</xdr:colOff>
      <xdr:row>0</xdr:row>
      <xdr:rowOff>95250</xdr:rowOff>
    </xdr:from>
    <xdr:to>
      <xdr:col>19</xdr:col>
      <xdr:colOff>244076</xdr:colOff>
      <xdr:row>15</xdr:row>
      <xdr:rowOff>148748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4592301" y="95250"/>
          <a:ext cx="2977750" cy="30538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e.wikipedia.org/wiki/Ionisierungsenergi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e.wikipedia.org/wiki/Ionisierungsenergi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wikiwand.com/de/Farad" TargetMode="External"/><Relationship Id="rId1" Type="http://schemas.openxmlformats.org/officeDocument/2006/relationships/hyperlink" Target="http://www.wikiwand.com/de/Starterbatteri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zoomScale="130" zoomScaleNormal="130" workbookViewId="0">
      <selection activeCell="C7" sqref="C7"/>
    </sheetView>
  </sheetViews>
  <sheetFormatPr baseColWidth="10" defaultRowHeight="15" x14ac:dyDescent="0.25"/>
  <cols>
    <col min="2" max="2" width="20.5703125" customWidth="1"/>
    <col min="3" max="3" width="21.28515625" customWidth="1"/>
    <col min="5" max="5" width="18.140625" customWidth="1"/>
    <col min="6" max="6" width="15.42578125" bestFit="1" customWidth="1"/>
    <col min="7" max="7" width="12.7109375" bestFit="1" customWidth="1"/>
  </cols>
  <sheetData>
    <row r="3" spans="2:11" ht="15.75" thickBot="1" x14ac:dyDescent="0.3"/>
    <row r="4" spans="2:11" ht="18" thickBot="1" x14ac:dyDescent="0.3">
      <c r="B4" t="s">
        <v>0</v>
      </c>
      <c r="C4" s="1">
        <v>5.31</v>
      </c>
      <c r="D4" t="s">
        <v>17</v>
      </c>
    </row>
    <row r="5" spans="2:11" ht="15.75" thickBot="1" x14ac:dyDescent="0.3">
      <c r="C5" s="5">
        <v>1000000</v>
      </c>
      <c r="D5" t="s">
        <v>12</v>
      </c>
    </row>
    <row r="6" spans="2:11" ht="15.75" thickBot="1" x14ac:dyDescent="0.3">
      <c r="C6" s="7">
        <f>C4/C5</f>
        <v>5.31E-6</v>
      </c>
      <c r="D6" t="s">
        <v>3</v>
      </c>
    </row>
    <row r="7" spans="2:11" ht="15.75" thickBot="1" x14ac:dyDescent="0.3">
      <c r="B7" t="s">
        <v>1</v>
      </c>
      <c r="C7" s="1">
        <v>2.2599999999999998</v>
      </c>
      <c r="D7" t="s">
        <v>2</v>
      </c>
    </row>
    <row r="8" spans="2:11" ht="15.75" thickBot="1" x14ac:dyDescent="0.3">
      <c r="C8" s="1">
        <f>C7/1000</f>
        <v>2.2599999999999999E-3</v>
      </c>
      <c r="D8" t="s">
        <v>19</v>
      </c>
    </row>
    <row r="9" spans="2:11" ht="15.75" thickBot="1" x14ac:dyDescent="0.3">
      <c r="C9" s="5">
        <v>1000000</v>
      </c>
      <c r="D9" t="s">
        <v>18</v>
      </c>
    </row>
    <row r="10" spans="2:11" ht="15.75" thickBot="1" x14ac:dyDescent="0.3">
      <c r="B10" t="s">
        <v>20</v>
      </c>
      <c r="C10" s="5">
        <f>C8*C9</f>
        <v>2260</v>
      </c>
      <c r="D10" t="s">
        <v>20</v>
      </c>
    </row>
    <row r="11" spans="2:11" x14ac:dyDescent="0.25">
      <c r="C11">
        <f>C10*C6</f>
        <v>1.20006E-2</v>
      </c>
      <c r="D11" t="s">
        <v>21</v>
      </c>
    </row>
    <row r="12" spans="2:11" ht="15.75" thickBot="1" x14ac:dyDescent="0.3">
      <c r="G12" t="s">
        <v>23</v>
      </c>
      <c r="I12" t="s">
        <v>24</v>
      </c>
    </row>
    <row r="13" spans="2:11" ht="15.75" thickBot="1" x14ac:dyDescent="0.3">
      <c r="B13" t="s">
        <v>4</v>
      </c>
      <c r="C13" s="1">
        <v>1086.5</v>
      </c>
      <c r="D13" t="s">
        <v>8</v>
      </c>
      <c r="E13" s="2">
        <f>C13/$C$11</f>
        <v>90537.139809676184</v>
      </c>
      <c r="F13" t="s">
        <v>22</v>
      </c>
      <c r="G13" s="6">
        <f>E13</f>
        <v>90537.139809676184</v>
      </c>
      <c r="H13" t="s">
        <v>22</v>
      </c>
      <c r="I13" s="10">
        <f>G13/1000</f>
        <v>90.537139809676191</v>
      </c>
      <c r="J13" t="s">
        <v>25</v>
      </c>
      <c r="K13" t="s">
        <v>34</v>
      </c>
    </row>
    <row r="14" spans="2:11" ht="15.75" thickBot="1" x14ac:dyDescent="0.3">
      <c r="B14" t="s">
        <v>5</v>
      </c>
      <c r="C14" s="1">
        <v>2352.6</v>
      </c>
      <c r="D14" t="s">
        <v>8</v>
      </c>
      <c r="E14" s="2">
        <f t="shared" ref="E14:E16" si="0">C14/$C$11</f>
        <v>196040.19799010048</v>
      </c>
      <c r="F14" t="s">
        <v>22</v>
      </c>
      <c r="G14" s="6">
        <f>E13+E14</f>
        <v>286577.33779977669</v>
      </c>
      <c r="H14" t="s">
        <v>22</v>
      </c>
      <c r="I14" s="6">
        <f t="shared" ref="I14:I16" si="1">G14/1000</f>
        <v>286.57733779977667</v>
      </c>
      <c r="J14" t="s">
        <v>25</v>
      </c>
    </row>
    <row r="15" spans="2:11" ht="15.75" thickBot="1" x14ac:dyDescent="0.3">
      <c r="B15" t="s">
        <v>6</v>
      </c>
      <c r="C15" s="1">
        <v>4620.5</v>
      </c>
      <c r="D15" t="s">
        <v>8</v>
      </c>
      <c r="E15" s="2">
        <f t="shared" si="0"/>
        <v>385022.41554588935</v>
      </c>
      <c r="F15" t="s">
        <v>22</v>
      </c>
      <c r="G15" s="6">
        <f>G14+E15</f>
        <v>671599.75334566599</v>
      </c>
      <c r="H15" t="s">
        <v>22</v>
      </c>
      <c r="I15" s="6">
        <f t="shared" si="1"/>
        <v>671.59975334566593</v>
      </c>
      <c r="J15" t="s">
        <v>25</v>
      </c>
    </row>
    <row r="16" spans="2:11" ht="15.75" thickBot="1" x14ac:dyDescent="0.3">
      <c r="B16" t="s">
        <v>7</v>
      </c>
      <c r="C16" s="1">
        <v>6222.7</v>
      </c>
      <c r="D16" t="s">
        <v>8</v>
      </c>
      <c r="E16" s="2">
        <f t="shared" si="0"/>
        <v>518532.40671299765</v>
      </c>
      <c r="F16" t="s">
        <v>22</v>
      </c>
      <c r="G16" s="6">
        <f>G15+E16</f>
        <v>1190132.1600586637</v>
      </c>
      <c r="H16" t="s">
        <v>22</v>
      </c>
      <c r="I16" s="6">
        <f t="shared" si="1"/>
        <v>1190.1321600586637</v>
      </c>
      <c r="J16" t="s">
        <v>25</v>
      </c>
    </row>
    <row r="19" spans="2:11" ht="15.75" thickBot="1" x14ac:dyDescent="0.3">
      <c r="I19" s="8"/>
    </row>
    <row r="20" spans="2:11" ht="15.75" thickBot="1" x14ac:dyDescent="0.3">
      <c r="B20" t="s">
        <v>9</v>
      </c>
      <c r="C20" s="1">
        <v>3.6</v>
      </c>
      <c r="D20" t="s">
        <v>11</v>
      </c>
      <c r="E20" t="s">
        <v>13</v>
      </c>
    </row>
    <row r="21" spans="2:11" ht="15.75" thickBot="1" x14ac:dyDescent="0.3"/>
    <row r="22" spans="2:11" x14ac:dyDescent="0.25">
      <c r="B22" t="s">
        <v>14</v>
      </c>
      <c r="C22" s="3">
        <v>70</v>
      </c>
      <c r="D22" t="s">
        <v>10</v>
      </c>
    </row>
    <row r="23" spans="2:11" x14ac:dyDescent="0.25">
      <c r="B23" t="s">
        <v>15</v>
      </c>
      <c r="C23" s="4">
        <f>C22*C20</f>
        <v>252</v>
      </c>
      <c r="D23" t="s">
        <v>16</v>
      </c>
    </row>
    <row r="26" spans="2:11" x14ac:dyDescent="0.25">
      <c r="B26" t="s">
        <v>26</v>
      </c>
      <c r="C26">
        <v>400</v>
      </c>
      <c r="D26" t="s">
        <v>27</v>
      </c>
      <c r="I26" s="9">
        <f>C26*I13</f>
        <v>36214.855923870477</v>
      </c>
      <c r="J26" t="s">
        <v>16</v>
      </c>
      <c r="K26" t="s">
        <v>28</v>
      </c>
    </row>
    <row r="27" spans="2:11" x14ac:dyDescent="0.25">
      <c r="B27" t="s">
        <v>32</v>
      </c>
      <c r="C27">
        <v>230</v>
      </c>
      <c r="D27" t="s">
        <v>33</v>
      </c>
      <c r="G27" t="s">
        <v>29</v>
      </c>
      <c r="I27" s="6">
        <f>I26/C23</f>
        <v>143.70974572964474</v>
      </c>
    </row>
    <row r="28" spans="2:11" x14ac:dyDescent="0.25">
      <c r="G28" t="s">
        <v>30</v>
      </c>
      <c r="I28" s="11">
        <f>400*I27</f>
        <v>57483.898291857899</v>
      </c>
      <c r="J28" t="s">
        <v>31</v>
      </c>
    </row>
  </sheetData>
  <hyperlinks>
    <hyperlink ref="B13" r:id="rId1" tooltip="Ionisierungsenergie" display="https://de.wikipedia.org/wiki/Ionisierungsenergie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zoomScale="130" zoomScaleNormal="130" workbookViewId="0">
      <selection activeCell="K28" sqref="K28"/>
    </sheetView>
  </sheetViews>
  <sheetFormatPr baseColWidth="10" defaultRowHeight="15" x14ac:dyDescent="0.25"/>
  <cols>
    <col min="2" max="2" width="20.5703125" customWidth="1"/>
    <col min="3" max="3" width="21.28515625" customWidth="1"/>
    <col min="5" max="5" width="18.140625" customWidth="1"/>
    <col min="6" max="6" width="15.42578125" bestFit="1" customWidth="1"/>
    <col min="7" max="7" width="12.7109375" bestFit="1" customWidth="1"/>
  </cols>
  <sheetData>
    <row r="3" spans="2:11" ht="15.75" thickBot="1" x14ac:dyDescent="0.3"/>
    <row r="4" spans="2:11" ht="18" thickBot="1" x14ac:dyDescent="0.3">
      <c r="B4" t="s">
        <v>0</v>
      </c>
      <c r="C4" s="1">
        <v>5.31</v>
      </c>
      <c r="D4" t="s">
        <v>17</v>
      </c>
    </row>
    <row r="5" spans="2:11" ht="15.75" thickBot="1" x14ac:dyDescent="0.3">
      <c r="C5" s="5">
        <v>1000000</v>
      </c>
      <c r="D5" t="s">
        <v>12</v>
      </c>
    </row>
    <row r="6" spans="2:11" ht="15.75" thickBot="1" x14ac:dyDescent="0.3">
      <c r="C6" s="7">
        <f>C4/C5</f>
        <v>5.31E-6</v>
      </c>
      <c r="D6" t="s">
        <v>3</v>
      </c>
    </row>
    <row r="7" spans="2:11" ht="15.75" thickBot="1" x14ac:dyDescent="0.3">
      <c r="B7" t="s">
        <v>1</v>
      </c>
      <c r="C7" s="1">
        <v>2.2599999999999998</v>
      </c>
      <c r="D7" t="s">
        <v>2</v>
      </c>
    </row>
    <row r="8" spans="2:11" ht="15.75" thickBot="1" x14ac:dyDescent="0.3">
      <c r="C8" s="1">
        <f>C7/1000</f>
        <v>2.2599999999999999E-3</v>
      </c>
      <c r="D8" t="s">
        <v>19</v>
      </c>
    </row>
    <row r="9" spans="2:11" ht="15.75" thickBot="1" x14ac:dyDescent="0.3">
      <c r="C9" s="5">
        <v>1000000</v>
      </c>
      <c r="D9" t="s">
        <v>18</v>
      </c>
    </row>
    <row r="10" spans="2:11" ht="15.75" thickBot="1" x14ac:dyDescent="0.3">
      <c r="B10" t="s">
        <v>20</v>
      </c>
      <c r="C10" s="5">
        <f>C8*C9</f>
        <v>2260</v>
      </c>
      <c r="D10" t="s">
        <v>20</v>
      </c>
    </row>
    <row r="11" spans="2:11" x14ac:dyDescent="0.25">
      <c r="C11">
        <f>C10*C6</f>
        <v>1.20006E-2</v>
      </c>
      <c r="D11" t="s">
        <v>21</v>
      </c>
    </row>
    <row r="12" spans="2:11" ht="15.75" thickBot="1" x14ac:dyDescent="0.3">
      <c r="G12" t="s">
        <v>23</v>
      </c>
      <c r="I12" t="s">
        <v>24</v>
      </c>
    </row>
    <row r="13" spans="2:11" ht="15.75" thickBot="1" x14ac:dyDescent="0.3">
      <c r="B13" t="s">
        <v>4</v>
      </c>
      <c r="C13" s="1">
        <v>1086.5</v>
      </c>
      <c r="D13" t="s">
        <v>8</v>
      </c>
      <c r="E13" s="2">
        <f>C13/$C$11</f>
        <v>90537.139809676184</v>
      </c>
      <c r="F13" t="s">
        <v>22</v>
      </c>
      <c r="G13" s="6">
        <f>E13</f>
        <v>90537.139809676184</v>
      </c>
      <c r="H13" t="s">
        <v>22</v>
      </c>
      <c r="I13" s="6">
        <f>G13/1000</f>
        <v>90.537139809676191</v>
      </c>
      <c r="J13" t="s">
        <v>25</v>
      </c>
    </row>
    <row r="14" spans="2:11" ht="15.75" thickBot="1" x14ac:dyDescent="0.3">
      <c r="B14" t="s">
        <v>5</v>
      </c>
      <c r="C14" s="1">
        <v>2352.6</v>
      </c>
      <c r="D14" t="s">
        <v>8</v>
      </c>
      <c r="E14" s="2">
        <f t="shared" ref="E14:E16" si="0">C14/$C$11</f>
        <v>196040.19799010048</v>
      </c>
      <c r="F14" t="s">
        <v>22</v>
      </c>
      <c r="G14" s="6">
        <f>E13+E14</f>
        <v>286577.33779977669</v>
      </c>
      <c r="H14" t="s">
        <v>22</v>
      </c>
      <c r="I14" s="6">
        <f t="shared" ref="I14:I16" si="1">G14/1000</f>
        <v>286.57733779977667</v>
      </c>
      <c r="J14" t="s">
        <v>25</v>
      </c>
    </row>
    <row r="15" spans="2:11" ht="15.75" thickBot="1" x14ac:dyDescent="0.3">
      <c r="B15" t="s">
        <v>6</v>
      </c>
      <c r="C15" s="1">
        <v>4620.5</v>
      </c>
      <c r="D15" t="s">
        <v>8</v>
      </c>
      <c r="E15" s="2">
        <f t="shared" si="0"/>
        <v>385022.41554588935</v>
      </c>
      <c r="F15" t="s">
        <v>22</v>
      </c>
      <c r="G15" s="6">
        <f>G14+E15</f>
        <v>671599.75334566599</v>
      </c>
      <c r="H15" t="s">
        <v>22</v>
      </c>
      <c r="I15" s="6">
        <f t="shared" si="1"/>
        <v>671.59975334566593</v>
      </c>
      <c r="J15" t="s">
        <v>25</v>
      </c>
    </row>
    <row r="16" spans="2:11" ht="15.75" thickBot="1" x14ac:dyDescent="0.3">
      <c r="B16" t="s">
        <v>7</v>
      </c>
      <c r="C16" s="1">
        <v>6222.7</v>
      </c>
      <c r="D16" t="s">
        <v>8</v>
      </c>
      <c r="E16" s="2">
        <f t="shared" si="0"/>
        <v>518532.40671299765</v>
      </c>
      <c r="F16" t="s">
        <v>22</v>
      </c>
      <c r="G16" s="6">
        <f>G15+E16</f>
        <v>1190132.1600586637</v>
      </c>
      <c r="H16" t="s">
        <v>22</v>
      </c>
      <c r="I16" s="10">
        <f t="shared" si="1"/>
        <v>1190.1321600586637</v>
      </c>
      <c r="J16" t="s">
        <v>25</v>
      </c>
      <c r="K16" t="s">
        <v>34</v>
      </c>
    </row>
    <row r="19" spans="2:11" ht="15.75" thickBot="1" x14ac:dyDescent="0.3">
      <c r="I19" s="8"/>
    </row>
    <row r="20" spans="2:11" ht="15.75" thickBot="1" x14ac:dyDescent="0.3">
      <c r="B20" t="s">
        <v>9</v>
      </c>
      <c r="C20" s="1">
        <v>3.6</v>
      </c>
      <c r="D20" t="s">
        <v>11</v>
      </c>
      <c r="E20" t="s">
        <v>13</v>
      </c>
    </row>
    <row r="21" spans="2:11" ht="15.75" thickBot="1" x14ac:dyDescent="0.3"/>
    <row r="22" spans="2:11" x14ac:dyDescent="0.25">
      <c r="B22" t="s">
        <v>14</v>
      </c>
      <c r="C22" s="3">
        <v>70</v>
      </c>
      <c r="D22" t="s">
        <v>10</v>
      </c>
    </row>
    <row r="23" spans="2:11" x14ac:dyDescent="0.25">
      <c r="B23" t="s">
        <v>15</v>
      </c>
      <c r="C23" s="4">
        <f>C22*C20</f>
        <v>252</v>
      </c>
      <c r="D23" t="s">
        <v>16</v>
      </c>
    </row>
    <row r="26" spans="2:11" x14ac:dyDescent="0.25">
      <c r="B26" t="s">
        <v>26</v>
      </c>
      <c r="C26">
        <v>400</v>
      </c>
      <c r="D26" t="s">
        <v>27</v>
      </c>
      <c r="I26" s="9">
        <f>C26*I16</f>
        <v>476052.86402346549</v>
      </c>
      <c r="J26" t="s">
        <v>16</v>
      </c>
      <c r="K26" t="s">
        <v>28</v>
      </c>
    </row>
    <row r="27" spans="2:11" x14ac:dyDescent="0.25">
      <c r="B27" t="s">
        <v>32</v>
      </c>
      <c r="C27">
        <v>230</v>
      </c>
      <c r="D27" t="s">
        <v>33</v>
      </c>
      <c r="G27" t="s">
        <v>29</v>
      </c>
      <c r="I27" s="6">
        <f>I26/C23</f>
        <v>1889.0986667597838</v>
      </c>
    </row>
    <row r="28" spans="2:11" x14ac:dyDescent="0.25">
      <c r="G28" t="s">
        <v>30</v>
      </c>
      <c r="I28" s="11">
        <f>400*I27</f>
        <v>755639.46670391352</v>
      </c>
      <c r="J28" t="s">
        <v>31</v>
      </c>
    </row>
  </sheetData>
  <hyperlinks>
    <hyperlink ref="B13" r:id="rId1" tooltip="Ionisierungsenergie" display="https://de.wikipedia.org/wiki/Ionisierungsenergie"/>
  </hyperlinks>
  <pageMargins left="0.7" right="0.7" top="0.78740157499999996" bottom="0.78740157499999996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I10"/>
  <sheetViews>
    <sheetView zoomScale="115" zoomScaleNormal="115" workbookViewId="0">
      <selection activeCell="I10" sqref="I10"/>
    </sheetView>
  </sheetViews>
  <sheetFormatPr baseColWidth="10" defaultRowHeight="15" x14ac:dyDescent="0.25"/>
  <cols>
    <col min="3" max="3" width="15.42578125" customWidth="1"/>
  </cols>
  <sheetData>
    <row r="7" spans="3:9" x14ac:dyDescent="0.25">
      <c r="E7" t="s">
        <v>1</v>
      </c>
      <c r="F7" t="s">
        <v>37</v>
      </c>
      <c r="G7" t="s">
        <v>38</v>
      </c>
      <c r="I7" t="s">
        <v>42</v>
      </c>
    </row>
    <row r="8" spans="3:9" x14ac:dyDescent="0.25">
      <c r="C8" t="s">
        <v>35</v>
      </c>
      <c r="E8">
        <v>2.2599999999999998</v>
      </c>
      <c r="F8">
        <v>12.01</v>
      </c>
      <c r="G8" s="12">
        <v>12.010999999999999</v>
      </c>
      <c r="H8" t="s">
        <v>40</v>
      </c>
    </row>
    <row r="9" spans="3:9" x14ac:dyDescent="0.25">
      <c r="C9" t="s">
        <v>36</v>
      </c>
      <c r="F9">
        <v>1.008</v>
      </c>
    </row>
    <row r="10" spans="3:9" x14ac:dyDescent="0.25">
      <c r="C10" t="s">
        <v>39</v>
      </c>
      <c r="D10" t="s">
        <v>41</v>
      </c>
      <c r="G10">
        <v>42.08</v>
      </c>
      <c r="H10" t="s">
        <v>40</v>
      </c>
      <c r="I10" s="13">
        <f>G10/G8</f>
        <v>3.5034551660977438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G40"/>
  <sheetViews>
    <sheetView tabSelected="1" workbookViewId="0">
      <selection activeCell="G18" sqref="G18"/>
    </sheetView>
  </sheetViews>
  <sheetFormatPr baseColWidth="10" defaultRowHeight="15.75" x14ac:dyDescent="0.25"/>
  <cols>
    <col min="4" max="4" width="43.42578125" customWidth="1"/>
    <col min="5" max="5" width="22.140625" style="16" bestFit="1" customWidth="1"/>
  </cols>
  <sheetData>
    <row r="4" spans="3:7" x14ac:dyDescent="0.25">
      <c r="G4" t="s">
        <v>75</v>
      </c>
    </row>
    <row r="5" spans="3:7" x14ac:dyDescent="0.25">
      <c r="C5" t="s">
        <v>49</v>
      </c>
    </row>
    <row r="6" spans="3:7" x14ac:dyDescent="0.25">
      <c r="C6" t="s">
        <v>46</v>
      </c>
      <c r="G6" s="15" t="s">
        <v>56</v>
      </c>
    </row>
    <row r="7" spans="3:7" x14ac:dyDescent="0.25">
      <c r="C7" t="s">
        <v>48</v>
      </c>
      <c r="E7" s="16">
        <f>60*60</f>
        <v>3600</v>
      </c>
    </row>
    <row r="8" spans="3:7" x14ac:dyDescent="0.25">
      <c r="C8" t="s">
        <v>45</v>
      </c>
      <c r="E8" s="16" t="s">
        <v>43</v>
      </c>
    </row>
    <row r="9" spans="3:7" x14ac:dyDescent="0.25">
      <c r="C9" t="s">
        <v>50</v>
      </c>
      <c r="E9" s="16">
        <v>1250</v>
      </c>
      <c r="F9" t="s">
        <v>51</v>
      </c>
    </row>
    <row r="10" spans="3:7" x14ac:dyDescent="0.25">
      <c r="C10" t="s">
        <v>47</v>
      </c>
      <c r="E10" s="16">
        <v>0.22</v>
      </c>
      <c r="F10" t="s">
        <v>52</v>
      </c>
    </row>
    <row r="11" spans="3:7" x14ac:dyDescent="0.25">
      <c r="C11" t="s">
        <v>54</v>
      </c>
      <c r="E11" s="16">
        <v>1000000</v>
      </c>
    </row>
    <row r="12" spans="3:7" x14ac:dyDescent="0.25">
      <c r="C12" t="s">
        <v>53</v>
      </c>
      <c r="D12" t="s">
        <v>55</v>
      </c>
      <c r="E12" s="17">
        <f>(E10/E11)*E9</f>
        <v>2.7500000000000002E-4</v>
      </c>
      <c r="F12" t="s">
        <v>74</v>
      </c>
    </row>
    <row r="13" spans="3:7" x14ac:dyDescent="0.25">
      <c r="E13" s="17">
        <f>E12/3600</f>
        <v>7.6388888888888896E-8</v>
      </c>
      <c r="F13" t="s">
        <v>44</v>
      </c>
    </row>
    <row r="14" spans="3:7" x14ac:dyDescent="0.25">
      <c r="C14" t="s">
        <v>71</v>
      </c>
      <c r="D14" t="s">
        <v>73</v>
      </c>
      <c r="E14" s="17">
        <f>((E10/E11)*E15)/3600</f>
        <v>7.3333333333333339E-10</v>
      </c>
      <c r="F14" t="s">
        <v>44</v>
      </c>
    </row>
    <row r="15" spans="3:7" x14ac:dyDescent="0.25">
      <c r="C15" t="s">
        <v>72</v>
      </c>
      <c r="E15" s="16">
        <v>12</v>
      </c>
      <c r="F15" t="s">
        <v>51</v>
      </c>
    </row>
    <row r="17" spans="3:7" x14ac:dyDescent="0.25">
      <c r="C17" t="s">
        <v>57</v>
      </c>
      <c r="E17" s="16">
        <v>36</v>
      </c>
      <c r="F17" t="s">
        <v>44</v>
      </c>
    </row>
    <row r="18" spans="3:7" x14ac:dyDescent="0.25">
      <c r="D18" t="s">
        <v>58</v>
      </c>
      <c r="G18" s="15" t="s">
        <v>63</v>
      </c>
    </row>
    <row r="19" spans="3:7" x14ac:dyDescent="0.25">
      <c r="D19" t="s">
        <v>59</v>
      </c>
    </row>
    <row r="20" spans="3:7" x14ac:dyDescent="0.25">
      <c r="D20" t="s">
        <v>60</v>
      </c>
    </row>
    <row r="21" spans="3:7" x14ac:dyDescent="0.25">
      <c r="D21" t="s">
        <v>61</v>
      </c>
    </row>
    <row r="22" spans="3:7" x14ac:dyDescent="0.25">
      <c r="D22" s="14" t="s">
        <v>62</v>
      </c>
    </row>
    <row r="37" spans="3:7" x14ac:dyDescent="0.25">
      <c r="C37" t="s">
        <v>64</v>
      </c>
      <c r="G37" t="s">
        <v>65</v>
      </c>
    </row>
    <row r="38" spans="3:7" x14ac:dyDescent="0.25">
      <c r="C38" t="s">
        <v>53</v>
      </c>
      <c r="D38" t="s">
        <v>66</v>
      </c>
      <c r="E38" s="16">
        <v>20</v>
      </c>
      <c r="F38" t="s">
        <v>10</v>
      </c>
    </row>
    <row r="39" spans="3:7" x14ac:dyDescent="0.25">
      <c r="C39" t="s">
        <v>68</v>
      </c>
      <c r="D39" t="s">
        <v>69</v>
      </c>
      <c r="E39" s="16">
        <v>36</v>
      </c>
      <c r="F39" t="s">
        <v>10</v>
      </c>
      <c r="G39" t="s">
        <v>67</v>
      </c>
    </row>
    <row r="40" spans="3:7" x14ac:dyDescent="0.25">
      <c r="C40" t="s">
        <v>70</v>
      </c>
      <c r="E40" s="16">
        <f>E39*1000</f>
        <v>36000</v>
      </c>
      <c r="F40" t="s">
        <v>10</v>
      </c>
    </row>
  </sheetData>
  <hyperlinks>
    <hyperlink ref="G18" r:id="rId1"/>
    <hyperlink ref="G6" r:id="rId2"/>
  </hyperlinks>
  <pageMargins left="0.7" right="0.7" top="0.78740157499999996" bottom="0.78740157499999996" header="0.3" footer="0.3"/>
  <pageSetup paperSize="9" orientation="portrait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1 Ion</vt:lpstr>
      <vt:lpstr>4 Ion</vt:lpstr>
      <vt:lpstr>PolyPropylen</vt:lpstr>
      <vt:lpstr>Kondensator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Besitzer</dc:creator>
  <cp:lastModifiedBy>Besitzer</cp:lastModifiedBy>
  <dcterms:created xsi:type="dcterms:W3CDTF">2015-07-28T19:42:48Z</dcterms:created>
  <dcterms:modified xsi:type="dcterms:W3CDTF">2015-08-14T09:30:58Z</dcterms:modified>
</cp:coreProperties>
</file>